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3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C38"/>
  <c r="B38"/>
  <c r="E37"/>
  <c r="D37"/>
  <c r="C37"/>
  <c r="B37"/>
  <c r="E36"/>
  <c r="D36"/>
  <c r="C36"/>
  <c r="B36"/>
  <c r="E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C14"/>
  <c r="B14"/>
  <c r="E13"/>
  <c r="D13"/>
  <c r="C13"/>
  <c r="B13"/>
  <c r="E12"/>
  <c r="C12"/>
  <c r="B12"/>
  <c r="E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<sst xmlns="http://schemas.openxmlformats.org/spreadsheetml/2006/main" count="38" uniqueCount="37">
  <si>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Выборы депутатов Думы Андреапольского муниципального округа Тверской области второго созыва</t>
  </si>
  <si>
    <t>Тверская область</t>
  </si>
  <si>
    <t>Андреапольский (№ 2)</t>
  </si>
  <si>
    <t>По состоянию на 10.10.2024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</si>
  <si>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</si>
  <si>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</si>
  <si>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</si>
  <si>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</si>
  <si>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</si>
  <si>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</si>
  <si>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</si>
  <si>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</si>
  <si>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</si>
  <si>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</si>
  <si>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</si>
  <si>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</si>
  <si>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</si>
  <si>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</si>
  <si>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</si>
  <si>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</si>
  <si>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</si>
  <si>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</si>
  <si>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</si>
  <si>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</si>
  <si>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</si>
  <si>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</si>
  <si>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</si>
  <si>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</si>
  <si>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</si>
  <si>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</si>
  <si>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</si>
  <si>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</si>
  <si>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</si>
  <si>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</si>
  <si>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</si>
  <si>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</si>
  <si>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Итоговый финансовый отчет о поступлении и расходовании средств избирательного фонда  кандидата
 Смирнова Надежда Александровна                     № 40810810063050000059
 структурное подразделение №8607/07 ПАО Сбербанк г.Тверь, ул.Андрея Дементьева, д.7
 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</si>
</sst>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topLeftCell="A2" workbookViewId="0">
      <selection activeCell="B7" sqref="B7"/>
    </sheetView>
  </sheetViews>
  <sheetFormatPr defaultRowHeight="14.4"/>
  <cols>
    <col min="1" max="1" width="7.88671875" customWidth="1"/>
    <col min="2" max="2" width="52" customWidth="1"/>
    <col min="3" max="3" width="15.6640625" customWidth="1"/>
    <col min="4" max="4" width="15.109375" customWidth="1"/>
    <col min="5" max="5" width="15.21875" customWidth="1"/>
  </cols>
  <sheetData>
    <row r="1" spans="1:5" ht="14.4" hidden="1" customHeight="1">
      <c r="E1" s="1"/>
    </row>
    <row r="2" spans="1:5" ht="102" customHeight="1">
      <c r="A2" s="6" t="s">
        <v>36</v>
      </c>
      <c r="B2" s="6"/>
      <c r="C2" s="6"/>
      <c r="D2" s="6"/>
      <c r="E2" s="6"/>
    </row>
    <row r="3" spans="1:5" ht="15.6">
      <c r="A3" s="7" t="s">
        <v>0</v>
      </c>
      <c r="B3" s="7"/>
      <c r="C3" s="7"/>
      <c r="D3" s="7"/>
      <c r="E3" s="7"/>
    </row>
    <row r="4" spans="1:5" ht="15.6">
      <c r="A4" s="7" t="s">
        <v>1</v>
      </c>
      <c r="B4" s="7"/>
      <c r="C4" s="7"/>
      <c r="D4" s="7"/>
      <c r="E4" s="7"/>
    </row>
    <row r="5" spans="1:5" ht="15.6">
      <c r="A5" s="7" t="s">
        <v>2</v>
      </c>
      <c r="B5" s="7"/>
      <c r="C5" s="7"/>
      <c r="D5" s="7"/>
      <c r="E5" s="7"/>
    </row>
    <row r="6" spans="1:5">
      <c r="E6" s="2" t="s">
        <v>3</v>
      </c>
    </row>
    <row r="7" spans="1:5">
      <c r="E7" s="2" t="s">
        <v>4</v>
      </c>
    </row>
    <row r="8" spans="1:5">
      <c r="A8" s="8" t="str">
        <f t="shared" ref="A8" si="0">"Строка финансового отчета"</f>
        <v>Строка финансового отчета</v>
      </c>
      <c r="B8" s="5"/>
      <c r="C8" s="9" t="str">
        <f t="shared" ref="C8" si="1">"Шифр строки"</f>
        <v>Шифр строки</v>
      </c>
      <c r="D8" s="9" t="str">
        <f t="shared" ref="D8" si="2">"Сумма"</f>
        <v>Сумма</v>
      </c>
      <c r="E8" s="9" t="str">
        <f t="shared" ref="E8" si="3">"Примечание"</f>
        <v>Примечание</v>
      </c>
    </row>
    <row r="9" spans="1:5">
      <c r="A9" s="3" t="str">
        <f>""</f>
        <v/>
      </c>
      <c r="B9" s="3" t="str">
        <f>""</f>
        <v/>
      </c>
      <c r="C9" s="10"/>
      <c r="D9" s="10"/>
      <c r="E9" s="10"/>
    </row>
    <row r="10" spans="1:5">
      <c r="A10" s="4" t="s">
        <v>5</v>
      </c>
      <c r="B10" s="5"/>
      <c r="C10" s="3" t="str">
        <f>"2"</f>
        <v>2</v>
      </c>
      <c r="D10" s="3" t="str">
        <f>"3"</f>
        <v>3</v>
      </c>
      <c r="E10" s="3" t="str">
        <f>"4"</f>
        <v>4</v>
      </c>
    </row>
    <row r="11" spans="1:5">
      <c r="A11" s="11" t="s">
        <v>5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>
        <v>63850</v>
      </c>
      <c r="E11" s="12" t="str">
        <f>""</f>
        <v/>
      </c>
    </row>
    <row r="12" spans="1:5" ht="20.399999999999999">
      <c r="A12" s="11" t="s">
        <v>6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>
        <v>63850</v>
      </c>
      <c r="E12" s="12" t="str">
        <f>""</f>
        <v/>
      </c>
    </row>
    <row r="13" spans="1:5">
      <c r="A13" s="11" t="s">
        <v>7</v>
      </c>
      <c r="B13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20.399999999999999">
      <c r="A14" s="11" t="s">
        <v>8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>
        <v>63850</v>
      </c>
      <c r="E14" s="12" t="str">
        <f>""</f>
        <v/>
      </c>
    </row>
    <row r="15" spans="1:5">
      <c r="A15" s="11" t="s">
        <v>9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 t="shared" ref="D15:D28" si="4">"0"</f>
        <v>0</v>
      </c>
      <c r="E15" s="12" t="str">
        <f>""</f>
        <v/>
      </c>
    </row>
    <row r="16" spans="1:5">
      <c r="A16" s="11" t="s">
        <v>10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 t="shared" si="4"/>
        <v>0</v>
      </c>
      <c r="E16" s="12" t="str">
        <f>""</f>
        <v/>
      </c>
    </row>
    <row r="17" spans="1:5" ht="40.799999999999997">
      <c r="A17" s="11" t="s">
        <v>11</v>
      </c>
      <c r="B17" s="12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13" t="str">
        <f>"70"</f>
        <v>70</v>
      </c>
      <c r="D17" s="14" t="str">
        <f t="shared" si="4"/>
        <v>0</v>
      </c>
      <c r="E17" s="12" t="str">
        <f>""</f>
        <v/>
      </c>
    </row>
    <row r="18" spans="1:5">
      <c r="A18" s="11" t="s">
        <v>12</v>
      </c>
      <c r="B18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13" t="str">
        <f>"80"</f>
        <v>80</v>
      </c>
      <c r="D18" s="14" t="str">
        <f t="shared" si="4"/>
        <v>0</v>
      </c>
      <c r="E18" s="12" t="str">
        <f>""</f>
        <v/>
      </c>
    </row>
    <row r="19" spans="1:5" ht="20.399999999999999">
      <c r="A19" s="11" t="s">
        <v>13</v>
      </c>
      <c r="B19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13" t="str">
        <f>"90"</f>
        <v>90</v>
      </c>
      <c r="D19" s="14" t="str">
        <f t="shared" si="4"/>
        <v>0</v>
      </c>
      <c r="E19" s="12" t="str">
        <f>""</f>
        <v/>
      </c>
    </row>
    <row r="20" spans="1:5">
      <c r="A20" s="11" t="s">
        <v>14</v>
      </c>
      <c r="B20" s="12" t="str">
        <f>"Средства гражданина"</f>
        <v>Средства гражданина</v>
      </c>
      <c r="C20" s="13" t="str">
        <f>"100"</f>
        <v>100</v>
      </c>
      <c r="D20" s="14" t="str">
        <f t="shared" si="4"/>
        <v>0</v>
      </c>
      <c r="E20" s="12" t="str">
        <f>""</f>
        <v/>
      </c>
    </row>
    <row r="21" spans="1:5">
      <c r="A21" s="11" t="s">
        <v>15</v>
      </c>
      <c r="B21" s="12" t="str">
        <f>"Средства юридического лица"</f>
        <v>Средства юридического лица</v>
      </c>
      <c r="C21" s="13" t="str">
        <f>"110"</f>
        <v>110</v>
      </c>
      <c r="D21" s="14" t="str">
        <f t="shared" si="4"/>
        <v>0</v>
      </c>
      <c r="E21" s="12" t="str">
        <f>""</f>
        <v/>
      </c>
    </row>
    <row r="22" spans="1:5">
      <c r="A22" s="11" t="s">
        <v>16</v>
      </c>
      <c r="B22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13" t="str">
        <f>"120"</f>
        <v>120</v>
      </c>
      <c r="D22" s="14" t="str">
        <f t="shared" si="4"/>
        <v>0</v>
      </c>
      <c r="E22" s="12" t="str">
        <f>""</f>
        <v/>
      </c>
    </row>
    <row r="23" spans="1:5">
      <c r="A23" s="11" t="s">
        <v>17</v>
      </c>
      <c r="B23" s="12" t="str">
        <f>"Перечислено в доход местного бюджета"</f>
        <v>Перечислено в доход местного бюджета</v>
      </c>
      <c r="C23" s="13" t="str">
        <f>"130"</f>
        <v>130</v>
      </c>
      <c r="D23" s="14" t="str">
        <f t="shared" si="4"/>
        <v>0</v>
      </c>
      <c r="E23" s="12" t="str">
        <f>""</f>
        <v/>
      </c>
    </row>
    <row r="24" spans="1:5" ht="30.6">
      <c r="A24" s="11" t="s">
        <v>18</v>
      </c>
      <c r="B24" s="12" t="str">
        <f>"Возвращено денежных средств, поступивших с нарушением установленного порядка,
из них"</f>
        <v>Возвращено денежных средств, поступивших с нарушением установленного порядка,
из них</v>
      </c>
      <c r="C24" s="13" t="str">
        <f>"140"</f>
        <v>140</v>
      </c>
      <c r="D24" s="14" t="str">
        <f t="shared" si="4"/>
        <v>0</v>
      </c>
      <c r="E24" s="12" t="str">
        <f>""</f>
        <v/>
      </c>
    </row>
    <row r="25" spans="1:5" ht="20.399999999999999">
      <c r="A25" s="11" t="s">
        <v>19</v>
      </c>
      <c r="B25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 t="shared" si="4"/>
        <v>0</v>
      </c>
      <c r="E25" s="12" t="str">
        <f>""</f>
        <v/>
      </c>
    </row>
    <row r="26" spans="1:5" ht="20.399999999999999">
      <c r="A26" s="11" t="s">
        <v>20</v>
      </c>
      <c r="B26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13" t="str">
        <f>"160"</f>
        <v>160</v>
      </c>
      <c r="D26" s="14" t="str">
        <f t="shared" si="4"/>
        <v>0</v>
      </c>
      <c r="E26" s="12" t="str">
        <f>""</f>
        <v/>
      </c>
    </row>
    <row r="27" spans="1:5">
      <c r="A27" s="11" t="s">
        <v>21</v>
      </c>
      <c r="B27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13" t="str">
        <f>"170"</f>
        <v>170</v>
      </c>
      <c r="D27" s="14" t="str">
        <f t="shared" si="4"/>
        <v>0</v>
      </c>
      <c r="E27" s="12" t="str">
        <f>""</f>
        <v/>
      </c>
    </row>
    <row r="28" spans="1:5">
      <c r="A28" s="11" t="s">
        <v>22</v>
      </c>
      <c r="B28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13" t="str">
        <f>"180"</f>
        <v>180</v>
      </c>
      <c r="D28" s="14" t="str">
        <f t="shared" si="4"/>
        <v>0</v>
      </c>
      <c r="E28" s="12" t="str">
        <f>""</f>
        <v/>
      </c>
    </row>
    <row r="29" spans="1:5">
      <c r="A29" s="11" t="s">
        <v>23</v>
      </c>
      <c r="B29" s="12" t="str">
        <f>"Израсходовано средств, всего"</f>
        <v>Израсходовано средств, всего</v>
      </c>
      <c r="C29" s="13" t="str">
        <f>"190"</f>
        <v>190</v>
      </c>
      <c r="D29" s="14">
        <v>63850</v>
      </c>
      <c r="E29" s="12" t="str">
        <f>""</f>
        <v/>
      </c>
    </row>
    <row r="30" spans="1:5" ht="20.399999999999999">
      <c r="A30" s="11" t="s">
        <v>24</v>
      </c>
      <c r="B30" s="12" t="str">
        <f>"На организацию сбора подписей избирателей,
из них"</f>
        <v>На организацию сбора подписей избирателей,
из них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>
      <c r="A31" s="11" t="s">
        <v>25</v>
      </c>
      <c r="B31" s="12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>
      <c r="A32" s="11" t="s">
        <v>26</v>
      </c>
      <c r="B32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>
      <c r="A33" s="11" t="s">
        <v>27</v>
      </c>
      <c r="B33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>
      <c r="A34" s="11" t="s">
        <v>28</v>
      </c>
      <c r="B34" s="12" t="str">
        <f>"На предвыборную агитацию через сетевые издания"</f>
        <v>На предвыборную агитацию через сетевые издания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0.399999999999999">
      <c r="A35" s="11" t="s">
        <v>29</v>
      </c>
      <c r="B35" s="12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5" s="13" t="str">
        <f>"250"</f>
        <v>250</v>
      </c>
      <c r="D35" s="14">
        <v>35530</v>
      </c>
      <c r="E35" s="12" t="str">
        <f>""</f>
        <v/>
      </c>
    </row>
    <row r="36" spans="1:5">
      <c r="A36" s="11" t="s">
        <v>30</v>
      </c>
      <c r="B36" s="12" t="str">
        <f>"На проведение публичных массовых мероприятий"</f>
        <v>На проведение публичных массовых мероприятий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>
      <c r="A37" s="11" t="s">
        <v>31</v>
      </c>
      <c r="B37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20.399999999999999">
      <c r="A38" s="11" t="s">
        <v>32</v>
      </c>
      <c r="B38" s="12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38" s="13" t="str">
        <f>"280"</f>
        <v>280</v>
      </c>
      <c r="D38" s="14">
        <v>28320</v>
      </c>
      <c r="E38" s="12" t="str">
        <f>""</f>
        <v/>
      </c>
    </row>
    <row r="39" spans="1:5" ht="20.399999999999999">
      <c r="A39" s="11" t="s">
        <v>33</v>
      </c>
      <c r="B39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20.399999999999999">
      <c r="A40" s="11" t="s">
        <v>34</v>
      </c>
      <c r="B40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0" s="13" t="str">
        <f>"300"</f>
        <v>300</v>
      </c>
      <c r="D40" s="14" t="str">
        <f>"0"</f>
        <v>0</v>
      </c>
      <c r="E40" s="12" t="str">
        <f>""</f>
        <v/>
      </c>
    </row>
    <row r="41" spans="1:5" ht="20.399999999999999">
      <c r="A41" s="11" t="s">
        <v>35</v>
      </c>
      <c r="B41" s="12" t="str">
        <f>"Остаток средств фонда на дату сдачи отчета (заверяется банковской справкой)
(стр.310=стр.10-стр.120-стр.190-стр.300)"</f>
        <v>Остаток средств фонда на дату сдачи отчета (заверяется банковской справкой)
(стр.310=стр.10-стр.120-стр.190-стр.300)</v>
      </c>
      <c r="C41" s="13" t="str">
        <f>"310"</f>
        <v>310</v>
      </c>
      <c r="D41" s="14" t="str">
        <f>"0"</f>
        <v>0</v>
      </c>
      <c r="E41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2024-10-14T06:54:16Z</cp:lastPrinted>
  <dcterms:created xsi:type="dcterms:W3CDTF">2024-10-14T06:18:11Z</dcterms:created>
  <dcterms:modified xsi:type="dcterms:W3CDTF">2024-10-14T06:54:22Z</dcterms:modified>
</cp:coreProperties>
</file>